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ЭтаКнига"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8c38f0a17cfc31d0/Domains/tau.loc/s/i/pricelists/"/>
    </mc:Choice>
  </mc:AlternateContent>
  <xr:revisionPtr revIDLastSave="68" documentId="8_{A2DDC60E-F239-4B3E-B5C9-C420611900DB}" xr6:coauthVersionLast="47" xr6:coauthVersionMax="47" xr10:uidLastSave="{B7CE1A7D-B61B-44B4-95D3-9C91003E6D3A}"/>
  <bookViews>
    <workbookView xWindow="-120" yWindow="-120" windowWidth="29040" windowHeight="17640" xr2:uid="{ABA3A334-B5BC-4AA9-A4E8-CB918DAED1B2}"/>
  </bookViews>
  <sheets>
    <sheet name="Стандарт 1.7м" sheetId="1" r:id="rId1"/>
    <sheet name="Кастомизация до 2.8м" sheetId="2" r:id="rId2"/>
    <sheet name="Парапетные" sheetId="3" r:id="rId3"/>
    <sheet name="Усиленные и высокие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5" i="4" l="1"/>
  <c r="C24" i="4"/>
  <c r="C23" i="4"/>
  <c r="C22" i="4"/>
  <c r="C21" i="4"/>
  <c r="C20" i="4"/>
  <c r="C19" i="4"/>
  <c r="C18" i="4"/>
  <c r="C17" i="4"/>
  <c r="C16" i="4"/>
  <c r="C15" i="4"/>
  <c r="C14" i="4"/>
  <c r="C13" i="4"/>
  <c r="C12" i="4"/>
  <c r="C11" i="4"/>
  <c r="C10" i="4"/>
  <c r="C9" i="4"/>
  <c r="C8" i="4"/>
  <c r="C7" i="4"/>
  <c r="C6" i="4"/>
  <c r="C5" i="4"/>
  <c r="C11" i="1"/>
  <c r="C10" i="1"/>
  <c r="C9" i="1"/>
  <c r="C8" i="1"/>
  <c r="C7" i="1"/>
  <c r="C6" i="1"/>
  <c r="C5" i="1"/>
  <c r="C16" i="3"/>
  <c r="C15" i="3"/>
  <c r="C14" i="3"/>
  <c r="C13" i="3"/>
  <c r="C12" i="3"/>
  <c r="C11" i="3"/>
  <c r="C10" i="3"/>
  <c r="C9" i="3"/>
  <c r="C8" i="3"/>
  <c r="C7" i="3"/>
  <c r="C6" i="3"/>
  <c r="C5" i="3"/>
  <c r="C8" i="2"/>
  <c r="C7" i="2"/>
  <c r="C6" i="2"/>
  <c r="C5" i="2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<sst xmlns="http://schemas.openxmlformats.org/spreadsheetml/2006/main" count="116" uniqueCount="96">
  <si>
    <t>Прайс-лист ООО «ТАУКОМ»</t>
  </si>
  <si>
    <t>https://www.taucom.ru/</t>
  </si>
  <si>
    <t>Название</t>
  </si>
  <si>
    <t>Описание</t>
  </si>
  <si>
    <t>Артикул
(ссылка)</t>
  </si>
  <si>
    <t xml:space="preserve">Цена с НДС  </t>
  </si>
  <si>
    <t>Стандартные консоли (вылет 1.7 метра)
для подъёмников ZLP</t>
  </si>
  <si>
    <t>Комплект кастомизации консоли для вылета 2,5-2,6 м.</t>
  </si>
  <si>
    <t>Для подъемника ZLP
Увеличение вылета до 2,6 м
Двухручейковые ролики в комплекте
Балки 4 м, без доп. контргрузов</t>
  </si>
  <si>
    <t>Комплект кастомизации консоли для вылета 2,7-2,8 м.</t>
  </si>
  <si>
    <t>Для подъемника ZLP
Увеличение вылета до 2,8 м
С распорной стойкой
Балки 4 и 2,9 м, без контргрузов</t>
  </si>
  <si>
    <t>Комплект кастомизации консоли для вылета 2,5-2,6 м. + 4 контргруза</t>
  </si>
  <si>
    <t>Для подъемника ZLP
Увеличение вылета до 2,6 м
Двухручейковые ролики в комплекте
Балки 4 м, с доп. контргрузами</t>
  </si>
  <si>
    <t>Оснастка комплекта кастомизации консоли для вылета 2,5-2,6 м.</t>
  </si>
  <si>
    <t>Для подъемника ZLP
Вантовые тросы длиной 8 м.
Скобы, талрепы, ролики, болты
Балки в набор не входят</t>
  </si>
  <si>
    <t>Комплекты катомизации
увеличение вылета консоли</t>
  </si>
  <si>
    <t>Парапетные консоли
и их части</t>
  </si>
  <si>
    <t>Консоль парапетная TAU-R1250SM, вылет 0,65-1,25 м, две линии</t>
  </si>
  <si>
    <t>Консоль парапетная, 2 линии
Ригель со стойкой и укосиной
Вылет 0,65-1,25 м
АКЗ (окраска) порошковая
цвет оранжевый или по запросу</t>
  </si>
  <si>
    <t>Консоль парапетная TAU-R1250SM-2, вылет 0,65-1,25 м, две линии</t>
  </si>
  <si>
    <t>Консоль парапетная, 2 линии
Ригель с упором и укосиной
Вылет 0,65-1,25 м
АКЗ (окраска) порошковая
цвет оранжевый или по запросу</t>
  </si>
  <si>
    <t>Консоль парапетная TAU-R1250SM-P, вылет 0,65-1,25 м, две линии</t>
  </si>
  <si>
    <t>Консоль парапетная, 2 линии
с распорной стойкой
Вылет 0,65-1,25 м
АКЗ (окраска) порошковая
цвет оранжевый или по запросу</t>
  </si>
  <si>
    <t>Балка фронтальная парапетной консоли TAU-R1250SM с оголовком</t>
  </si>
  <si>
    <t>Балка фронтальная с оголовком
парапетной консоли универсальная
Сечение трубы 70х70х4 мм
Окраска порошковая
Цвет оранжевый или по запросу</t>
  </si>
  <si>
    <t>Ригель парапетной консоли TAU-R1250SM со стойкой и укосиной</t>
  </si>
  <si>
    <t>Ригель горизонтальный
парапетной консоли TAU-R1250SM
Сечение трубы 80х80х4 мм
Окраска порошковая
Цвет оранжевый или по запросу</t>
  </si>
  <si>
    <t>Ригель парапетной консоли TAU-R1250SM-2 с укосиной и упором</t>
  </si>
  <si>
    <t>Ригель горизонтальный
парапетной консоли TAU-R1250SM-2
Сечение трубы 80х80х4 мм
Окраска порошковая
Цвет оранжевый или по запросу</t>
  </si>
  <si>
    <t>Узел зажимной парапетной консоли TAU-R1250SM</t>
  </si>
  <si>
    <t>Узел зажимной на 2 винта
парапетной консоли универсальный
Сечение трубы 80х80х4 мм
Окраска порошковая
Цвет оранжевый или по запросу</t>
  </si>
  <si>
    <t>Винт ходовой с рукоятью парапетной консоли TAU-R1250SM, L=300мм</t>
  </si>
  <si>
    <t>Винт ходовой парапетной консоли
Резьба М30, длина 300 мм
Рукоять приварная гладкая D20
Окраска рукояти порошковая
Поверхность винта оцинкованная</t>
  </si>
  <si>
    <t>Винт ходовой с рукоятью парапетной консоли TAU-R1250SM, 350мм</t>
  </si>
  <si>
    <t>Винт ходовой парапетной консоли
Резьба М30, длина 350 мм
Рукоять приварная гладкая D20
Окраска рукояти порошковая
Поверхность винта оцинкованная</t>
  </si>
  <si>
    <t>Винт ходовой с рукоятью парапетной консоли TAU-R1250SM-2, 450мм</t>
  </si>
  <si>
    <t>Винт ходовой парапетной консоли
Резьба М30, длина 450 мм
Рукоять приварная гладкая D20
Окраска рукояти порошковая
Поверхность винта оцинкованная</t>
  </si>
  <si>
    <t>Винт ходовой с рукоятью парапетной консоли TAU-R1250SM-2, 550мм</t>
  </si>
  <si>
    <t>Винт ходовой парапетной консоли
Резьба М30, длина 550 мм
Рукоять приварная гладкая D20
Окраска рукояти порошковая
Поверхность винта оцинкованная</t>
  </si>
  <si>
    <t>Пята опорная ходового винта парапетной консоли TAU-R1250SM</t>
  </si>
  <si>
    <t>Пята опорная парапетной консоли
под ходовой винт, с чашкой
Размер 100х100 мм
Окраска порошковая глянцевая
Цвет черный или по запросу</t>
  </si>
  <si>
    <t>Консоль усиленная TCM2600SM, удлиненная, вылет 2,6м</t>
  </si>
  <si>
    <t>Консоль усиленная удлиненная
высота до 1,7 м, вылет до 2,6 м
2 линии, с крепежом, без грузов
АКЗ (окраска) порошковая
цвет оранжевый или по запросу</t>
  </si>
  <si>
    <t>Консоль усиленная TTCM2800SM, удлиненная, вылет 2,8м.</t>
  </si>
  <si>
    <t>Консоль усиленная удлиненная
высота до 1,7 м, вылет до 2,8 м
2 линии, с крепежом, без грузов
АКЗ (окраска) порошковая
цвет оранжевый или по запросу</t>
  </si>
  <si>
    <t>Консоль усиленная MAX-D H1900-2500 увеличенная, высота 2,5м, вылет 2,6м</t>
  </si>
  <si>
    <t>Консоль усиленная MAX-D
высота до 2,5 м, вылет до 2,6 м
2 линии, с крепежом, без грузов
АКЗ (окраска) порошковая
цвет оранжевый или по запросу</t>
  </si>
  <si>
    <t>Консоль усиленная MAX-D H2500-3300 увеличенная, высота 3,3м, вылет 2,6м</t>
  </si>
  <si>
    <t>Консоль усиленная MAX-D
высота до 3,3 м, вылет до 2,6 м
2 линии, с крепежом, без грузов
АКЗ (окраска) порошковая
цвет оранжевый или по запросу</t>
  </si>
  <si>
    <t>Консоль усиленная TiTan H2300-3700 увеличенная, высота 3,7м, вылет 2,6м</t>
  </si>
  <si>
    <t>Консоль усиленная TITAN
высота до 3,7 м, вылет до 2,6 м
2 линии, с крепежом, без грузов
АКЗ (окраска) порошковая
цвет оранжевый или по запросу</t>
  </si>
  <si>
    <t>Консоль усиленная TiTan H2300-3700 увеличенная, без контрфорсов, высота 3,7м, вылет 2,6м</t>
  </si>
  <si>
    <t>Консоль усиленная TITAN
высота до 3,7 м, вылет до 2,6 м
2 линии, с крепежом, без грузов
без передних контрфорсов
цвет оранжевый или по запросу</t>
  </si>
  <si>
    <t>Консоль усиленная TiTan H2500-4000 увеличенная, высота 4,0м, вылет 2,6м</t>
  </si>
  <si>
    <t>Консоль усиленная TITAN
высота до 4,0 м, вылет до 2,6 м
2 линии, с крепежом, без грузов
АКЗ (окраска) порошковая
цвет оранжевый или по запросу</t>
  </si>
  <si>
    <t>Консоль усиленная TiTan H2500-4000, высота 4,0м, вылет 2,7м</t>
  </si>
  <si>
    <t>Консоль усиленная TITAN
высота до 4,0 м, вылет до 2,7 м
2 линии, с крепежом, без грузов
АКЗ (окраска) порошковая
цвет оранжевый или по запросу</t>
  </si>
  <si>
    <t>Консоль усиленная TiTan H4200-4800 увеличенная, высота 4,8м, вылет 2,6м</t>
  </si>
  <si>
    <t>Консоль усиленная TITAN
высота до 4,8 м, вылет до 2,6 м
2 линии, с крепежом, без грузов
АКЗ (окраска) порошковая
цвет оранжевый или по запросу</t>
  </si>
  <si>
    <t>Консоль усиленная высокая Jambo H5500, высота 5,5м, вылет 2,6м</t>
  </si>
  <si>
    <t>Консоль усиленная JAMBO
высота до 5,5 м, вылет до 2,6 м
2 линии, с крепежом, без грузов
АКЗ (окраска) порошковая
цвет оранжевый или по запросу</t>
  </si>
  <si>
    <t>Консоль усиленная высокая Jambo H5500, высота 5,5м, вылет 2,6м, с контргрузами</t>
  </si>
  <si>
    <t>Консоль усиленная JAMBO
высота до 5,5 м, вылет до 2,6 м
2 линии, с крепежом, 48 грузов
АКЗ (окраска) порошковая
цвет оранжевый или по запросу</t>
  </si>
  <si>
    <t>Консоль усиленная высокая Jambo H7100, высота 7,1м, вылет 2,8м</t>
  </si>
  <si>
    <t>Консоль усиленная JAMBO
высота до 7,1 м, вылет до 2,8 м
2 линии, с крепежом, без грузов
АКЗ (окраска) порошковая
цвет оранжевый или по запросу</t>
  </si>
  <si>
    <t>Консоль усиленная Jambo-2 H7600 разновысотная до 7,6м, вылет 2,4м</t>
  </si>
  <si>
    <t>Разновысотные опоры!
Консоль усиленная JAMBO-2
высота до 7,6 м, вылет до 2,4 м
2 линии, с крепежом, без грузов
цвет оранжевый или по запросу</t>
  </si>
  <si>
    <t>Контрфорс KI-L350 консоли Tittan, труба Dнар 48 мм</t>
  </si>
  <si>
    <t>Контрфорс увеличенной консоли
без вилки крепления, длина 3,5 м
Диаметр наружный 48 мм
Окраска порошковая глянцевая
Цвет черный или по запросу</t>
  </si>
  <si>
    <t>Контрфорс KI-L400 консоли Jambo, труба Dнар 48 мм</t>
  </si>
  <si>
    <t>Контрфорс увеличенной консоли
без вилки крепления, длина 4,0 м
Диаметр наружный 48 мм
Окраска порошковая глянцевая
Цвет черный или по запросу</t>
  </si>
  <si>
    <t>Контрфорс KU-L150 консоли TiTan/Jambo, труба Dнар 48 мм</t>
  </si>
  <si>
    <t>Контрфорс увеличенной консоли
с вилкой крепления, длина 1,5 м
Диаметр наружный 48 мм
Окраска порошковая глянцевая
Цвет черный или по запросу</t>
  </si>
  <si>
    <t>Контрфорс KU-L350 консоли TiTan/Jambo, труба Dнар 48 мм</t>
  </si>
  <si>
    <t>Контрфорс увеличенной консоли
с вилкой крепления, длина 3,5 м
Диаметр наружный 48 мм
Окраска порошковая глянцевая
Цвет черный или по запросу</t>
  </si>
  <si>
    <t>Кронштейн контрфорса двусторонний TCM-140/48/500 в сборе</t>
  </si>
  <si>
    <t>Кронштейн контрфорса двусторонний
в сборе с крепежом М12
Площадка 140х140, труба 500 мм
Окраска порошковая глянцевая
Цвет черный или по запросу</t>
  </si>
  <si>
    <t>Кронштейн контрфорса односторонний TCM-140/48/400 в сборе</t>
  </si>
  <si>
    <t>Кронштейн контрфорса односторонний
в сборе с крепежом М12
Площадка 140х140, труба 400 мм
Окраска порошковая глянцевая
Цвет черный или по запросу</t>
  </si>
  <si>
    <t>Хомут кованый неповоротный 48*48 оцинкованный</t>
  </si>
  <si>
    <t>Хомут кованый неповоротный
для контрфорсов D40-48 мм
позиционирование: перпендикуляр
Материал: кованая сталь
АКЗ - горячее цинкование</t>
  </si>
  <si>
    <t>Хомут кованый поворотный 48*48 оцинкованный</t>
  </si>
  <si>
    <t>Хомут кованый поворотный
для контрфорсов D40-48 мм
позиционирование: 360 градусов
Материал: кованая сталь
АКЗ - горячее цинкование</t>
  </si>
  <si>
    <t>Усиленные консоли и их части
увеличенный вылет и высота</t>
  </si>
  <si>
    <t>Полуконсоль 1.7м
универсальная, одна линия</t>
  </si>
  <si>
    <t>Полуконсоль стандартная
высота до 1,7 м, вылет до 1,7 м
1 линия, с крепежом, без грузов
АКЗ (окраска) порошковая
цвет оранжевый или по запросу</t>
  </si>
  <si>
    <t>Консоль 1.7м
универсальная, две линии</t>
  </si>
  <si>
    <t>Консоль стандартная
высота до 1,7 м, вылет до 1,7 м
2 линии, с крепежом, без грузов
АКЗ (окраска) порошковая
цвет оранжевый или по запросу</t>
  </si>
  <si>
    <t>Консоль стандартная
высота до 1,7 м, вылет до 1,7 м
2 линии, без крепежа, без грузов
АКЗ (окраска) порошковая
цвет оранжевый или по запросу</t>
  </si>
  <si>
    <t>Консоль 1.7м
стандарт SHENXI, две линии</t>
  </si>
  <si>
    <t>Консоль стандартная SHENXI
высота до 1,7 м, вылет до 1,7 м
2 линии, с крепежом, без грузов
АКЗ (окраска) порошковая
цвет желтый или по запросу</t>
  </si>
  <si>
    <t>Консоль 1.7м
стандарт KLEVER, две линии</t>
  </si>
  <si>
    <t>Консоль стандартная KLEVER
высота до 1,7 м, вылет до 1,7 м
2 линии, без крепежа, без грузов
АКЗ (окраска) порошковая
цвет оранжевый или по запросу</t>
  </si>
  <si>
    <t>Консоль стандартная SHENXI
высота до 1,7 м, вылет до 1,7 м
2 линии, с крепежом, без грузов
АКЗ - горячее цинкование
Цвет серебристый цинк</t>
  </si>
  <si>
    <t>Консоль 1.7м
стандарт Little Swan, две линии</t>
  </si>
  <si>
    <t>Консоль стандартная Little Swan
высота до 1,7 м, вылет до 1,7 м
2 линии, с крепежом, без грузов
АКЗ (окраска) порошковая
цвет оранжевый или по запросу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</si>
</sst>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 x14ac:knownFonts="1">
    <font>
      <sz val="11"/>
      <color theme="1"/>
      <name val="Aptos Narrow"/>
      <family val="2"/>
      <charset val="204"/>
      <scheme val="minor"/>
    </font>
    <font>
      <sz val="11"/>
      <color theme="1"/>
      <name val="Aptos Narrow"/>
      <family val="2"/>
      <charset val="204"/>
      <scheme val="minor"/>
    </font>
    <font>
      <u/>
      <sz val="11"/>
      <color theme="10"/>
      <name val="Aptos Narrow"/>
      <family val="2"/>
      <charset val="204"/>
      <scheme val="minor"/>
    </font>
    <font>
      <sz val="11"/>
      <color theme="1"/>
      <name val="Aptos Narrow"/>
      <family val="2"/>
      <scheme val="minor"/>
    </font>
    <font>
      <sz val="11"/>
      <color rgb="FF0070C0"/>
      <name val="Aptos Narrow"/>
      <family val="2"/>
      <scheme val="minor"/>
    </font>
    <font>
      <b/>
      <sz val="18"/>
      <color theme="1"/>
      <name val="Aptos Narrow"/>
      <family val="2"/>
      <scheme val="minor"/>
    </font>
    <font>
      <b/>
      <u/>
      <sz val="12"/>
      <color rgb="FF0070C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8"/>
      <name val="Aptos Narrow"/>
      <family val="2"/>
      <charset val="204"/>
      <scheme val="minor"/>
    </font>
    <font>
      <u/>
      <sz val="11"/>
      <color theme="3" tint="0.249977111117893"/>
      <name val="Aptos Narrow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13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43" fontId="3" fillId="0" borderId="0" xfId="1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43" fontId="7" fillId="0" borderId="0" xfId="1" applyFont="1" applyAlignment="1">
      <alignment vertical="center"/>
    </xf>
    <xf numFmtId="43" fontId="0" fillId="0" borderId="0" xfId="1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9" fillId="0" borderId="0" xfId="2" applyFont="1" applyAlignment="1">
      <alignment horizontal="center" vertical="center"/>
    </xf>
  </cellXfs>
  <cellStyles count="3">
    <cellStyle name="Гиперссылка" xfId="2" builtinId="8"/>
    <cellStyle name="Обычный" xfId="0" builtinId="0"/>
    <cellStyle name="Финансовый" xfId="1" builtinId="3"/>
  </cellStyles>
  <dxfs count="20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/>
        <vertAlign val="baseline"/>
        <sz val="11"/>
        <color theme="3" tint="0.249977111117893"/>
        <name val="Aptos Narrow"/>
        <family val="2"/>
        <charset val="204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vertAlign val="baseline"/>
        <name val="Aptos Narrow"/>
        <family val="2"/>
        <scheme val="minor"/>
      </font>
    </dxf>
    <dxf>
      <font>
        <strike val="0"/>
        <outline val="0"/>
        <shadow val="0"/>
        <u/>
        <vertAlign val="baseline"/>
        <sz val="11"/>
        <color theme="3" tint="0.249977111117893"/>
        <name val="Aptos Narrow"/>
        <family val="2"/>
        <charset val="204"/>
        <scheme val="minor"/>
      </font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/>
        <vertAlign val="baseline"/>
        <sz val="11"/>
        <color theme="3" tint="0.249977111117893"/>
        <name val="Aptos Narrow"/>
        <family val="2"/>
        <charset val="204"/>
        <scheme val="minor"/>
      </font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/>
        <vertAlign val="baseline"/>
        <sz val="11"/>
        <color theme="3" tint="0.249977111117893"/>
        <name val="Aptos Narrow"/>
        <family val="2"/>
        <charset val="204"/>
        <scheme val="minor"/>
      </font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vertAlign val="baseline"/>
        <name val="Aptos Narrow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vertAlign val="baseline"/>
        <name val="Aptos Narrow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vertAlign val="baseline"/>
        <name val="Aptos Narrow"/>
        <family val="2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eetMetadata" Target="metadata.xml"/><Relationship Id="rId13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microsoft.com/office/2017/06/relationships/rdRichValueTypes" Target="richData/rdRichValueTyp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06/relationships/rdRichValueStructure" Target="richData/rdrichvaluestructure.xml"/><Relationship Id="rId5" Type="http://schemas.openxmlformats.org/officeDocument/2006/relationships/theme" Target="theme/theme1.xml"/><Relationship Id="rId10" Type="http://schemas.microsoft.com/office/2017/06/relationships/rdRichValue" Target="richData/rdrichvalue.xml"/><Relationship Id="rId4" Type="http://schemas.openxmlformats.org/officeDocument/2006/relationships/worksheet" Target="worksheets/sheet4.xml"/><Relationship Id="rId9" Type="http://schemas.microsoft.com/office/2022/10/relationships/richValueRel" Target="richData/richValueRel.xml"/><Relationship Id="rId14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3CF366C-8247-4A21-817E-F1D4BEECE978}" name="Таблица13" displayName="Таблица13" ref="A4:D11" totalsRowShown="0" headerRowDxfId="15">
  <autoFilter ref="A4:D11" xr:uid="{E6FA4CEA-E3F0-449F-B08B-74DE486CEE49}"/>
  <tableColumns count="4">
    <tableColumn id="1" xr3:uid="{2F4C44EB-3E9E-4C8B-B004-313F0D979DE8}" name="Название" dataDxfId="14"/>
    <tableColumn id="2" xr3:uid="{A0265518-D5F9-4BE9-BD43-7AAEC7A39C67}" name="Описание" dataDxfId="13"/>
    <tableColumn id="3" xr3:uid="{B70D2F22-83AB-4300-AB8E-1AB691DF126D}" name="Артикул_x000a_(ссылка)" dataDxfId="11" dataCellStyle="Гиперссылка"/>
    <tableColumn id="4" xr3:uid="{129B1C59-CE22-436B-9F7E-EA73A5C6D049}" name="Цена с НДС  " dataDxfId="12" dataCellStyle="Финансовый"/>
  </tableColumns>
  <tableStyleInfo name="TableStyleMedium3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9141FB5-B7BD-43A2-8A8C-2BF1AE57EBB5}" name="Таблица133" displayName="Таблица133" ref="A4:D8" totalsRowShown="0" headerRowDxfId="19">
  <autoFilter ref="A4:D8" xr:uid="{E6FA4CEA-E3F0-449F-B08B-74DE486CEE49}"/>
  <tableColumns count="4">
    <tableColumn id="1" xr3:uid="{17720B5F-2010-4DEC-BF5F-DE59B57B91B0}" name="Название" dataDxfId="18"/>
    <tableColumn id="2" xr3:uid="{97CF7D81-B454-42D0-91B8-9D2AA0427AA8}" name="Описание" dataDxfId="10"/>
    <tableColumn id="3" xr3:uid="{DE290558-5F99-4724-BB01-C32485FCCAB1}" name="Артикул_x000a_(ссылка)" dataDxfId="8" dataCellStyle="Гиперссылка"/>
    <tableColumn id="4" xr3:uid="{22B391F6-E98F-406F-BCB0-DBBD08F9E1D7}" name="Цена с НДС  " dataDxfId="9" dataCellStyle="Финансовый"/>
  </tableColumns>
  <tableStyleInfo name="TableStyleMedium7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8A166618-35C4-4BF3-91F0-71C1C752C53E}" name="Таблица1334" displayName="Таблица1334" ref="A4:D16" totalsRowShown="0" headerRowDxfId="17">
  <autoFilter ref="A4:D16" xr:uid="{E6FA4CEA-E3F0-449F-B08B-74DE486CEE49}"/>
  <tableColumns count="4">
    <tableColumn id="1" xr3:uid="{BFAD0074-4C25-49AF-9DE9-6D96B6C41C93}" name="Название" dataDxfId="16"/>
    <tableColumn id="2" xr3:uid="{52D1BC7C-9769-4AFB-98D5-34C3F9CBE056}" name="Описание" dataDxfId="7"/>
    <tableColumn id="3" xr3:uid="{6F347D01-C709-40AA-AAC7-8474055DAFE9}" name="Артикул_x000a_(ссылка)" dataDxfId="5" dataCellStyle="Гиперссылка"/>
    <tableColumn id="4" xr3:uid="{FAC082AC-DCD4-4F39-BA6E-06DEBE5CB545}" name="Цена с НДС  " dataDxfId="6" dataCellStyle="Финансовый"/>
  </tableColumns>
  <tableStyleInfo name="TableStyleMedium7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AFFCE85F-3CAF-4D18-88CE-4C9EDBDD1A34}" name="Таблица13345" displayName="Таблица13345" ref="A4:D25" totalsRowShown="0" headerRowDxfId="4">
  <autoFilter ref="A4:D25" xr:uid="{E6FA4CEA-E3F0-449F-B08B-74DE486CEE49}"/>
  <tableColumns count="4">
    <tableColumn id="1" xr3:uid="{CEA30FC4-EA4E-4C33-A095-C118E51D549E}" name="Название" dataDxfId="3"/>
    <tableColumn id="2" xr3:uid="{CBD309A5-5446-4DA5-9B18-8B7D7741E6FC}" name="Описание" dataDxfId="2"/>
    <tableColumn id="3" xr3:uid="{1EAD7E23-907B-4066-8DDD-BDA28BA381DC}" name="Артикул_x000a_(ссылка)" dataDxfId="1" dataCellStyle="Гиперссылка"/>
    <tableColumn id="4" xr3:uid="{7861D68C-A87D-481B-A5F5-618FAA398585}" name="Цена с НДС  " dataDxfId="0" dataCellStyle="Финансовый"/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Стандартная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taucom.ru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taucom.ru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taucom.ru/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taucom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3DA823-D6E3-4471-8C3E-BAEFDC681CAA}">
  <sheetPr codeName="Лист1">
    <pageSetUpPr fitToPage="1"/>
  </sheetPr>
  <dimension ref="A1:D11"/>
  <sheetViews>
    <sheetView tabSelected="1" zoomScaleNormal="100" workbookViewId="0">
      <selection activeCell="B4" sqref="B4"/>
    </sheetView>
  </sheetViews>
  <sheetFormatPr defaultColWidth="18.42578125" defaultRowHeight="15" x14ac:dyDescent="0.25"/>
  <cols>
    <col min="1" max="1" width="30.28515625" style="1" bestFit="1" customWidth="1"/>
    <col min="2" max="2" width="41.7109375" style="1" bestFit="1" customWidth="1"/>
    <col min="3" max="3" width="13.5703125" style="2" bestFit="1" customWidth="1"/>
    <col min="4" max="4" width="14.28515625" style="3" bestFit="1" customWidth="1"/>
    <col min="5" max="16384" width="18.42578125" style="1"/>
  </cols>
  <sheetData>
    <row r="1" spans="1:4" ht="3" customHeight="1" x14ac:dyDescent="0.25"/>
    <row r="2" spans="1:4" ht="46.5" customHeight="1" x14ac:dyDescent="0.25">
      <c r="A2" s="4" t="e" vm="1">
        <v>#VALUE!</v>
      </c>
      <c r="B2" s="10" t="s">
        <v>0</v>
      </c>
      <c r="C2" s="10"/>
      <c r="D2" s="10"/>
    </row>
    <row r="3" spans="1:4" ht="55.5" customHeight="1" x14ac:dyDescent="0.25">
      <c r="A3" s="5" t="s">
        <v>1</v>
      </c>
      <c r="B3" s="11" t="s">
        <v>6</v>
      </c>
      <c r="C3" s="10"/>
      <c r="D3" s="10"/>
    </row>
    <row r="4" spans="1:4" ht="30" x14ac:dyDescent="0.25">
      <c r="A4" s="1" t="s">
        <v>2</v>
      </c>
      <c r="B4" s="1" t="s">
        <v>3</v>
      </c>
      <c r="C4" s="6" t="s">
        <v>4</v>
      </c>
      <c r="D4" s="3" t="s">
        <v>5</v>
      </c>
    </row>
    <row r="5" spans="1:4" ht="75" x14ac:dyDescent="0.25">
      <c r="A5" s="7" t="s">
        <v>84</v>
      </c>
      <c r="B5" s="7" t="s">
        <v>85</v>
      </c>
      <c r="C5" s="12" t="str">
        <f>HYPERLINK("https://www.taucom.ru/catalog/polukonsol-standard-okraska-hkt-komplekt-030-01100111.html","030-01100111")</f>
        <v>030-01100111</v>
      </c>
      <c r="D5" s="8">
        <v>39750</v>
      </c>
    </row>
    <row r="6" spans="1:4" ht="75" x14ac:dyDescent="0.25">
      <c r="A6" s="7" t="s">
        <v>86</v>
      </c>
      <c r="B6" s="7" t="s">
        <v>87</v>
      </c>
      <c r="C6" s="12" t="str">
        <f>HYPERLINK("https://www.taucom.ru/catalog/konsol-standard-okraska-hkt-komplekt-030-01100101.html","030-01100101")</f>
        <v>030-01100101</v>
      </c>
      <c r="D6" s="8">
        <v>69500</v>
      </c>
    </row>
    <row r="7" spans="1:4" ht="75" x14ac:dyDescent="0.25">
      <c r="A7" s="7" t="s">
        <v>86</v>
      </c>
      <c r="B7" s="7" t="s">
        <v>88</v>
      </c>
      <c r="C7" s="12" t="str">
        <f>HYPERLINK("https://www.taucom.ru/catalog/konsol-standard-okraska-hkt-bez-krepezha-030-01100191.html","030-01100191")</f>
        <v>030-01100191</v>
      </c>
      <c r="D7" s="8">
        <v>55000</v>
      </c>
    </row>
    <row r="8" spans="1:4" ht="75" x14ac:dyDescent="0.25">
      <c r="A8" s="7" t="s">
        <v>89</v>
      </c>
      <c r="B8" s="7" t="s">
        <v>90</v>
      </c>
      <c r="C8" s="12" t="str">
        <f>HYPERLINK("https://www.taucom.ru/catalog/konsol-standard-okraska-shenxi-030-01100811.html","030-01100811")</f>
        <v>030-01100811</v>
      </c>
      <c r="D8" s="8">
        <v>77220</v>
      </c>
    </row>
    <row r="9" spans="1:4" ht="75" x14ac:dyDescent="0.25">
      <c r="A9" s="7" t="s">
        <v>91</v>
      </c>
      <c r="B9" s="7" t="s">
        <v>92</v>
      </c>
      <c r="C9" s="12" t="str">
        <f>HYPERLINK("https://www.taucom.ru/catalog/konsol-standard-okraska-klever-bez-krepezha-030-01101601.html","030-01101601")</f>
        <v>030-01101601</v>
      </c>
      <c r="D9" s="8">
        <v>51000</v>
      </c>
    </row>
    <row r="10" spans="1:4" ht="75" x14ac:dyDescent="0.25">
      <c r="A10" s="7" t="s">
        <v>89</v>
      </c>
      <c r="B10" s="7" t="s">
        <v>93</v>
      </c>
      <c r="C10" s="12" t="str">
        <f>HYPERLINK("https://www.taucom.ru/catalog/konsol-standard-otsinkovannaya-shenxi-030-01100801.html","030-01100801")</f>
        <v>030-01100801</v>
      </c>
      <c r="D10" s="8">
        <v>92660</v>
      </c>
    </row>
    <row r="11" spans="1:4" ht="75" x14ac:dyDescent="0.25">
      <c r="A11" s="7" t="s">
        <v>94</v>
      </c>
      <c r="B11" s="7" t="s">
        <v>95</v>
      </c>
      <c r="C11" s="12" t="str">
        <f>HYPERLINK("https://www.taucom.ru/catalog/konsol-standard-okraska-little-swan-030-01100201.html","030-01100201")</f>
        <v>030-01100201</v>
      </c>
      <c r="D11" s="8">
        <v>77220</v>
      </c>
    </row>
  </sheetData>
  <mergeCells count="2">
    <mergeCell ref="B2:D2"/>
    <mergeCell ref="B3:D3"/>
  </mergeCells>
  <phoneticPr fontId="8" type="noConversion"/>
  <hyperlinks>
    <hyperlink ref="A3" r:id="rId1" xr:uid="{0D106DC5-A220-4B32-A153-2730C49509C7}"/>
  </hyperlinks>
  <printOptions horizontalCentered="1"/>
  <pageMargins left="3.937007874015748E-2" right="3.937007874015748E-2" top="0" bottom="0" header="0.31496062992125984" footer="0.31496062992125984"/>
  <pageSetup paperSize="9" fitToHeight="0" orientation="portrait"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056AC9-9FFC-494A-9235-3FAA22EBAA29}">
  <sheetPr codeName="Лист2">
    <pageSetUpPr fitToPage="1"/>
  </sheetPr>
  <dimension ref="A1:D8"/>
  <sheetViews>
    <sheetView zoomScaleNormal="100" workbookViewId="0">
      <selection activeCell="C15" sqref="C15"/>
    </sheetView>
  </sheetViews>
  <sheetFormatPr defaultColWidth="18.42578125" defaultRowHeight="15" x14ac:dyDescent="0.25"/>
  <cols>
    <col min="1" max="1" width="30.28515625" style="1" bestFit="1" customWidth="1"/>
    <col min="2" max="2" width="41.7109375" style="1" bestFit="1" customWidth="1"/>
    <col min="3" max="3" width="13.5703125" style="2" bestFit="1" customWidth="1"/>
    <col min="4" max="4" width="14.28515625" style="3" bestFit="1" customWidth="1"/>
    <col min="5" max="16384" width="18.42578125" style="1"/>
  </cols>
  <sheetData>
    <row r="1" spans="1:4" ht="3" customHeight="1" x14ac:dyDescent="0.25"/>
    <row r="2" spans="1:4" ht="46.5" customHeight="1" x14ac:dyDescent="0.25">
      <c r="A2" s="4" t="e" vm="1">
        <v>#VALUE!</v>
      </c>
      <c r="B2" s="10" t="s">
        <v>0</v>
      </c>
      <c r="C2" s="10"/>
      <c r="D2" s="10"/>
    </row>
    <row r="3" spans="1:4" ht="55.5" customHeight="1" x14ac:dyDescent="0.25">
      <c r="A3" s="5" t="s">
        <v>1</v>
      </c>
      <c r="B3" s="11" t="s">
        <v>15</v>
      </c>
      <c r="C3" s="10"/>
      <c r="D3" s="10"/>
    </row>
    <row r="4" spans="1:4" ht="30" x14ac:dyDescent="0.25">
      <c r="A4" s="1" t="s">
        <v>2</v>
      </c>
      <c r="B4" s="1" t="s">
        <v>3</v>
      </c>
      <c r="C4" s="6" t="s">
        <v>4</v>
      </c>
      <c r="D4" s="3" t="s">
        <v>5</v>
      </c>
    </row>
    <row r="5" spans="1:4" ht="60" x14ac:dyDescent="0.25">
      <c r="A5" s="7" t="s">
        <v>9</v>
      </c>
      <c r="B5" s="7" t="s">
        <v>10</v>
      </c>
      <c r="C5" s="12" t="str">
        <f>HYPERLINK("https://www.taucom.ru/catalog/komplekt-kastomizacii-2800-bez-gruzov-030-01100307.html","030-01100307")</f>
        <v>030-01100307</v>
      </c>
      <c r="D5" s="9">
        <v>39000</v>
      </c>
    </row>
    <row r="6" spans="1:4" ht="60" x14ac:dyDescent="0.25">
      <c r="A6" s="7" t="s">
        <v>7</v>
      </c>
      <c r="B6" s="7" t="s">
        <v>8</v>
      </c>
      <c r="C6" s="12" t="str">
        <f>HYPERLINK("https://www.taucom.ru/catalog/komplekt-kastomizacii-2600-bez-gruzov-030-01100302.html","030-01100302")</f>
        <v>030-01100302</v>
      </c>
      <c r="D6" s="9">
        <v>27320</v>
      </c>
    </row>
    <row r="7" spans="1:4" ht="60" x14ac:dyDescent="0.25">
      <c r="A7" s="7" t="s">
        <v>11</v>
      </c>
      <c r="B7" s="7" t="s">
        <v>12</v>
      </c>
      <c r="C7" s="12" t="str">
        <f>HYPERLINK("https://www.taucom.ru/catalog/komplekt-kastomizacii-2600-s-gruzami-030-01100303.html","030-01100303")</f>
        <v>030-01100303</v>
      </c>
      <c r="D7" s="9">
        <v>29460</v>
      </c>
    </row>
    <row r="8" spans="1:4" ht="60" x14ac:dyDescent="0.25">
      <c r="A8" s="7" t="s">
        <v>13</v>
      </c>
      <c r="B8" s="7" t="s">
        <v>14</v>
      </c>
      <c r="C8" s="12" t="str">
        <f>HYPERLINK("https://www.taucom.ru/catalog/nabor-osnstka-kastomizacii-2600-030-01100312.html","030-01100312")</f>
        <v>030-01100312</v>
      </c>
      <c r="D8" s="9">
        <v>14050</v>
      </c>
    </row>
  </sheetData>
  <mergeCells count="2">
    <mergeCell ref="B2:D2"/>
    <mergeCell ref="B3:D3"/>
  </mergeCells>
  <hyperlinks>
    <hyperlink ref="A3" r:id="rId1" xr:uid="{6F958348-8B45-436C-A687-FDFB40F1C794}"/>
  </hyperlinks>
  <printOptions horizontalCentered="1"/>
  <pageMargins left="3.937007874015748E-2" right="3.937007874015748E-2" top="0.15748031496062992" bottom="0.15748031496062992" header="0.31496062992125984" footer="0.31496062992125984"/>
  <pageSetup paperSize="9" fitToHeight="0" orientation="portrait"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2D755D-D89B-4844-9E04-B3C1CFFFF6F1}">
  <sheetPr codeName="Лист3">
    <pageSetUpPr fitToPage="1"/>
  </sheetPr>
  <dimension ref="A1:D16"/>
  <sheetViews>
    <sheetView zoomScaleNormal="100" workbookViewId="0">
      <selection activeCell="B4" sqref="B4"/>
    </sheetView>
  </sheetViews>
  <sheetFormatPr defaultColWidth="18.42578125" defaultRowHeight="15" x14ac:dyDescent="0.25"/>
  <cols>
    <col min="1" max="1" width="30.28515625" style="1" bestFit="1" customWidth="1"/>
    <col min="2" max="2" width="41.7109375" style="1" bestFit="1" customWidth="1"/>
    <col min="3" max="3" width="13.5703125" style="2" bestFit="1" customWidth="1"/>
    <col min="4" max="4" width="14.28515625" style="3" bestFit="1" customWidth="1"/>
    <col min="5" max="16384" width="18.42578125" style="1"/>
  </cols>
  <sheetData>
    <row r="1" spans="1:4" ht="2.4500000000000002" customHeight="1" x14ac:dyDescent="0.25"/>
    <row r="2" spans="1:4" ht="46.5" customHeight="1" x14ac:dyDescent="0.25">
      <c r="A2" s="4" t="e" vm="1">
        <v>#VALUE!</v>
      </c>
      <c r="B2" s="10" t="s">
        <v>0</v>
      </c>
      <c r="C2" s="10"/>
      <c r="D2" s="10"/>
    </row>
    <row r="3" spans="1:4" ht="55.5" customHeight="1" x14ac:dyDescent="0.25">
      <c r="A3" s="5" t="s">
        <v>1</v>
      </c>
      <c r="B3" s="11" t="s">
        <v>16</v>
      </c>
      <c r="C3" s="10"/>
      <c r="D3" s="10"/>
    </row>
    <row r="4" spans="1:4" ht="30" x14ac:dyDescent="0.25">
      <c r="A4" s="1" t="s">
        <v>2</v>
      </c>
      <c r="B4" s="1" t="s">
        <v>3</v>
      </c>
      <c r="C4" s="6" t="s">
        <v>4</v>
      </c>
      <c r="D4" s="3" t="s">
        <v>5</v>
      </c>
    </row>
    <row r="5" spans="1:4" ht="75" x14ac:dyDescent="0.25">
      <c r="A5" s="7" t="s">
        <v>17</v>
      </c>
      <c r="B5" s="7" t="s">
        <v>18</v>
      </c>
      <c r="C5" s="12" t="str">
        <f>HYPERLINK("https://www.taucom.ru/catalog/konsol-parapetnaya-1250sm-komplekt-030-01101102.html","030-01101102")</f>
        <v>030-01101102</v>
      </c>
      <c r="D5" s="9">
        <v>46760</v>
      </c>
    </row>
    <row r="6" spans="1:4" ht="75" x14ac:dyDescent="0.25">
      <c r="A6" s="7" t="s">
        <v>19</v>
      </c>
      <c r="B6" s="7" t="s">
        <v>20</v>
      </c>
      <c r="C6" s="12" t="str">
        <f>HYPERLINK("https://www.taucom.ru/catalog/konsol-parapetnaya-1250sm-2-komplekt-030-01101112.html","030-01101112")</f>
        <v>030-01101112</v>
      </c>
      <c r="D6" s="9">
        <v>46760</v>
      </c>
    </row>
    <row r="7" spans="1:4" ht="75" x14ac:dyDescent="0.25">
      <c r="A7" s="7" t="s">
        <v>21</v>
      </c>
      <c r="B7" s="7" t="s">
        <v>22</v>
      </c>
      <c r="C7" s="12" t="str">
        <f>HYPERLINK("https://www.taucom.ru/catalog/konsol-parapetnaya-1250sm-p-komplekt-030-01101113.html","030-01101113")</f>
        <v>030-01101113</v>
      </c>
      <c r="D7" s="9">
        <v>58500</v>
      </c>
    </row>
    <row r="8" spans="1:4" ht="75" x14ac:dyDescent="0.25">
      <c r="A8" s="7" t="s">
        <v>23</v>
      </c>
      <c r="B8" s="7" t="s">
        <v>24</v>
      </c>
      <c r="C8" s="12" t="str">
        <f>HYPERLINK("https://www.taucom.ru/catalog/balka-s-ogolovkom-parapetnoy-tau-r1250sm.01.00-030-02101901.html","030-02101901")</f>
        <v>030-02101901</v>
      </c>
      <c r="D8" s="9">
        <v>5400</v>
      </c>
    </row>
    <row r="9" spans="1:4" ht="75" x14ac:dyDescent="0.25">
      <c r="A9" s="7" t="s">
        <v>25</v>
      </c>
      <c r="B9" s="7" t="s">
        <v>26</v>
      </c>
      <c r="C9" s="12" t="str">
        <f>HYPERLINK("https://www.taucom.ru/catalog/rigel-parapetnoy-tau-r1250sm.02.00-030-02101902.html","030-02101902")</f>
        <v>030-02101902</v>
      </c>
      <c r="D9" s="9">
        <v>6480</v>
      </c>
    </row>
    <row r="10" spans="1:4" ht="75" x14ac:dyDescent="0.25">
      <c r="A10" s="7" t="s">
        <v>27</v>
      </c>
      <c r="B10" s="7" t="s">
        <v>28</v>
      </c>
      <c r="C10" s="12" t="str">
        <f>HYPERLINK("https://www.taucom.ru/catalog/rigel-parapetnoy-tau-r1250sm-2.02.00-030-02101903.html","030-02101903")</f>
        <v>030-02101903</v>
      </c>
      <c r="D10" s="9">
        <v>6600</v>
      </c>
    </row>
    <row r="11" spans="1:4" ht="75" x14ac:dyDescent="0.25">
      <c r="A11" s="7" t="s">
        <v>29</v>
      </c>
      <c r="B11" s="7" t="s">
        <v>30</v>
      </c>
      <c r="C11" s="12" t="str">
        <f>HYPERLINK("https://www.taucom.ru/catalog/uzel-zajimnoy-parapetnoy-tau-r1250sm.03.00-030-07100801.html","030-07100801")</f>
        <v>030-07100801</v>
      </c>
      <c r="D11" s="9">
        <v>6480</v>
      </c>
    </row>
    <row r="12" spans="1:4" ht="75" x14ac:dyDescent="0.25">
      <c r="A12" s="7" t="s">
        <v>31</v>
      </c>
      <c r="B12" s="7" t="s">
        <v>32</v>
      </c>
      <c r="C12" s="12" t="str">
        <f>HYPERLINK("https://www.taucom.ru/catalog/vint-hodovoy-300-parapetnoy-tau-r1250sm.03.01-030-07010901.html","030-07010901")</f>
        <v>030-07010901</v>
      </c>
      <c r="D12" s="9">
        <v>1940</v>
      </c>
    </row>
    <row r="13" spans="1:4" ht="75" x14ac:dyDescent="0.25">
      <c r="A13" s="7" t="s">
        <v>33</v>
      </c>
      <c r="B13" s="7" t="s">
        <v>34</v>
      </c>
      <c r="C13" s="12" t="str">
        <f>HYPERLINK("https://www.taucom.ru/catalog/vint-hodovoy-350-parapetnoy-tau-r1250sm.03.02-030-07010902.html","030-07010902")</f>
        <v>030-07010902</v>
      </c>
      <c r="D13" s="9">
        <v>2050</v>
      </c>
    </row>
    <row r="14" spans="1:4" ht="75" x14ac:dyDescent="0.25">
      <c r="A14" s="7" t="s">
        <v>35</v>
      </c>
      <c r="B14" s="7" t="s">
        <v>36</v>
      </c>
      <c r="C14" s="12" t="str">
        <f>HYPERLINK("https://www.taucom.ru/catalog/vint-hodovoy-450-parapetnoy-tau-r1250sm-2.03.01-030-07010904.html","030-07010904")</f>
        <v>030-07010904</v>
      </c>
      <c r="D14" s="9">
        <v>2140</v>
      </c>
    </row>
    <row r="15" spans="1:4" ht="75" x14ac:dyDescent="0.25">
      <c r="A15" s="7" t="s">
        <v>37</v>
      </c>
      <c r="B15" s="7" t="s">
        <v>38</v>
      </c>
      <c r="C15" s="12" t="str">
        <f>HYPERLINK("https://www.taucom.ru/catalog/vint-hodovoy-550-parapetnoy-tau-r1250sm-2.03.03-030-07010905.html","030-07010905")</f>
        <v>030-07010905</v>
      </c>
      <c r="D15" s="9">
        <v>2250</v>
      </c>
    </row>
    <row r="16" spans="1:4" ht="75" x14ac:dyDescent="0.25">
      <c r="A16" s="7" t="s">
        <v>39</v>
      </c>
      <c r="B16" s="7" t="s">
        <v>40</v>
      </c>
      <c r="C16" s="12" t="str">
        <f>HYPERLINK("https://www.taucom.ru/catalog/opora-parapetnoy-tau-r1250sm.03.06-030-07010903.html","030-07010903")</f>
        <v>030-07010903</v>
      </c>
      <c r="D16" s="9">
        <v>645</v>
      </c>
    </row>
  </sheetData>
  <mergeCells count="2">
    <mergeCell ref="B2:D2"/>
    <mergeCell ref="B3:D3"/>
  </mergeCells>
  <hyperlinks>
    <hyperlink ref="A3" r:id="rId1" xr:uid="{78D9E575-27DC-4DCF-9A41-C9A66F4414AF}"/>
  </hyperlinks>
  <printOptions horizontalCentered="1"/>
  <pageMargins left="3.937007874015748E-2" right="3.937007874015748E-2" top="0.15748031496062992" bottom="0.15748031496062992" header="0.31496062992125984" footer="0.31496062992125984"/>
  <pageSetup paperSize="9" fitToHeight="0" orientation="portrait"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C5D0CE-DA83-440D-8B6F-8E8D8E895B57}">
  <sheetPr codeName="Лист4">
    <pageSetUpPr fitToPage="1"/>
  </sheetPr>
  <dimension ref="A1:D25"/>
  <sheetViews>
    <sheetView zoomScaleNormal="100" workbookViewId="0">
      <selection activeCell="B4" sqref="B4"/>
    </sheetView>
  </sheetViews>
  <sheetFormatPr defaultColWidth="18.42578125" defaultRowHeight="15" x14ac:dyDescent="0.25"/>
  <cols>
    <col min="1" max="1" width="30.28515625" style="1" bestFit="1" customWidth="1"/>
    <col min="2" max="2" width="41.7109375" style="1" bestFit="1" customWidth="1"/>
    <col min="3" max="3" width="13.5703125" style="2" bestFit="1" customWidth="1"/>
    <col min="4" max="4" width="14.28515625" style="3" bestFit="1" customWidth="1"/>
    <col min="5" max="16384" width="18.42578125" style="1"/>
  </cols>
  <sheetData>
    <row r="1" spans="1:4" ht="2.4500000000000002" customHeight="1" x14ac:dyDescent="0.25"/>
    <row r="2" spans="1:4" ht="46.5" customHeight="1" x14ac:dyDescent="0.25">
      <c r="A2" s="4" t="e" vm="1">
        <v>#VALUE!</v>
      </c>
      <c r="B2" s="10" t="s">
        <v>0</v>
      </c>
      <c r="C2" s="10"/>
      <c r="D2" s="10"/>
    </row>
    <row r="3" spans="1:4" ht="55.5" customHeight="1" x14ac:dyDescent="0.25">
      <c r="A3" s="5" t="s">
        <v>1</v>
      </c>
      <c r="B3" s="11" t="s">
        <v>83</v>
      </c>
      <c r="C3" s="10"/>
      <c r="D3" s="10"/>
    </row>
    <row r="4" spans="1:4" ht="30" x14ac:dyDescent="0.25">
      <c r="A4" s="1" t="s">
        <v>2</v>
      </c>
      <c r="B4" s="1" t="s">
        <v>3</v>
      </c>
      <c r="C4" s="6" t="s">
        <v>4</v>
      </c>
      <c r="D4" s="3" t="s">
        <v>5</v>
      </c>
    </row>
    <row r="5" spans="1:4" ht="75" x14ac:dyDescent="0.25">
      <c r="A5" s="7" t="s">
        <v>41</v>
      </c>
      <c r="B5" s="7" t="s">
        <v>42</v>
      </c>
      <c r="C5" s="12" t="str">
        <f>HYPERLINK("https://www.taucom.ru/catalog/konsol-tcm2600sm-vilet-2600-bez-gruzov-030-01100301.html","030-01100301")</f>
        <v>030-01100301</v>
      </c>
      <c r="D5" s="9">
        <v>80700</v>
      </c>
    </row>
    <row r="6" spans="1:4" ht="75" x14ac:dyDescent="0.25">
      <c r="A6" s="7" t="s">
        <v>43</v>
      </c>
      <c r="B6" s="7" t="s">
        <v>44</v>
      </c>
      <c r="C6" s="12" t="str">
        <f>HYPERLINK("https://www.taucom.ru/catalog/konsol-tcm2800sm-vilet-2800-030-01100304.html","030-01100304")</f>
        <v>030-01100304</v>
      </c>
      <c r="D6" s="9">
        <v>87500</v>
      </c>
    </row>
    <row r="7" spans="1:4" ht="75" x14ac:dyDescent="0.25">
      <c r="A7" s="7" t="s">
        <v>45</v>
      </c>
      <c r="B7" s="7" t="s">
        <v>46</v>
      </c>
      <c r="C7" s="12" t="str">
        <f>HYPERLINK("https://www.taucom.ru/catalog/konsol-max-d-h1900-2500-vilet-2600-030-01100611.html","030-01100611")</f>
        <v>030-01100611</v>
      </c>
      <c r="D7" s="9">
        <v>115800</v>
      </c>
    </row>
    <row r="8" spans="1:4" ht="75" x14ac:dyDescent="0.25">
      <c r="A8" s="7" t="s">
        <v>47</v>
      </c>
      <c r="B8" s="7" t="s">
        <v>48</v>
      </c>
      <c r="C8" s="12" t="str">
        <f>HYPERLINK("https://www.taucom.ru/catalog/konsol-max-d-h2500-3300-vilet-2600-030-01100612.html","030-01100612")</f>
        <v>030-01100612</v>
      </c>
      <c r="D8" s="9">
        <v>125800</v>
      </c>
    </row>
    <row r="9" spans="1:4" ht="75" x14ac:dyDescent="0.25">
      <c r="A9" s="7" t="s">
        <v>49</v>
      </c>
      <c r="B9" s="7" t="s">
        <v>50</v>
      </c>
      <c r="C9" s="12" t="str">
        <f>HYPERLINK("https://www.taucom.ru/catalog/konsol-titan-h2300-3700-vilet-2600-030-01100311.html","030-01100311")</f>
        <v>030-01100311</v>
      </c>
      <c r="D9" s="9">
        <v>143800</v>
      </c>
    </row>
    <row r="10" spans="1:4" ht="75" x14ac:dyDescent="0.25">
      <c r="A10" s="7" t="s">
        <v>51</v>
      </c>
      <c r="B10" s="7" t="s">
        <v>52</v>
      </c>
      <c r="C10" s="12" t="str">
        <f>HYPERLINK("https://www.taucom.ru/catalog/konsol-titan-h2300-3700-bez-kontrforsov-030-01101311.html","030-01101311")</f>
        <v>030-01101311</v>
      </c>
      <c r="D10" s="9">
        <v>138800</v>
      </c>
    </row>
    <row r="11" spans="1:4" ht="75" x14ac:dyDescent="0.25">
      <c r="A11" s="7" t="s">
        <v>53</v>
      </c>
      <c r="B11" s="7" t="s">
        <v>54</v>
      </c>
      <c r="C11" s="12" t="str">
        <f>HYPERLINK("https://www.taucom.ru/catalog/konsol-titan-h2500-4000-vilet-2600-030-01100321.html","030-01100321")</f>
        <v>030-01100321</v>
      </c>
      <c r="D11" s="9">
        <v>148800</v>
      </c>
    </row>
    <row r="12" spans="1:4" ht="75" x14ac:dyDescent="0.25">
      <c r="A12" s="7" t="s">
        <v>55</v>
      </c>
      <c r="B12" s="7" t="s">
        <v>56</v>
      </c>
      <c r="C12" s="12" t="str">
        <f>HYPERLINK("https://www.taucom.ru/catalog/konsol-titan-h2500-4000-vilet-2700-030-01100322.html","030-01100322")</f>
        <v>030-01100322</v>
      </c>
      <c r="D12" s="9">
        <v>148800</v>
      </c>
    </row>
    <row r="13" spans="1:4" ht="75" x14ac:dyDescent="0.25">
      <c r="A13" s="7" t="s">
        <v>57</v>
      </c>
      <c r="B13" s="7" t="s">
        <v>58</v>
      </c>
      <c r="C13" s="12" t="str">
        <f>HYPERLINK("https://www.taucom.ru/catalog/konsol-titan-h4200-4800-vilet-2600-030-01100331.html","030-01100331")</f>
        <v>030-01100331</v>
      </c>
      <c r="D13" s="9">
        <v>165800</v>
      </c>
    </row>
    <row r="14" spans="1:4" ht="75" x14ac:dyDescent="0.25">
      <c r="A14" s="7" t="s">
        <v>59</v>
      </c>
      <c r="B14" s="7" t="s">
        <v>60</v>
      </c>
      <c r="C14" s="12" t="str">
        <f>HYPERLINK("https://www.taucom.ru/catalog/konsol-jambo-h5500-vilet-2600-bez-gruzov-030-01100511.html","030-01100511")</f>
        <v>030-01100511</v>
      </c>
      <c r="D14" s="9">
        <v>212800</v>
      </c>
    </row>
    <row r="15" spans="1:4" ht="75" x14ac:dyDescent="0.25">
      <c r="A15" s="7" t="s">
        <v>61</v>
      </c>
      <c r="B15" s="7" t="s">
        <v>62</v>
      </c>
      <c r="C15" s="12" t="str">
        <f>HYPERLINK("https://www.taucom.ru/catalog/konsol-jambo-h5500-vilet-2600-s-gruzami-030-01100512.html","030-01100512")</f>
        <v>030-01100512</v>
      </c>
      <c r="D15" s="9">
        <v>227800</v>
      </c>
    </row>
    <row r="16" spans="1:4" ht="75" x14ac:dyDescent="0.25">
      <c r="A16" s="7" t="s">
        <v>63</v>
      </c>
      <c r="B16" s="7" t="s">
        <v>64</v>
      </c>
      <c r="C16" s="12" t="str">
        <f>HYPERLINK("https://www.taucom.ru/catalog/konsol-jambo-h7100-vilet-2800-030-01100712.html","030-01100712")</f>
        <v>030-01100712</v>
      </c>
      <c r="D16" s="9">
        <v>286800</v>
      </c>
    </row>
    <row r="17" spans="1:4" ht="75" x14ac:dyDescent="0.25">
      <c r="A17" s="7" t="s">
        <v>65</v>
      </c>
      <c r="B17" s="7" t="s">
        <v>66</v>
      </c>
      <c r="C17" s="12" t="str">
        <f>HYPERLINK("https://www.taucom.ru/catalog/konsol-jambo2-raznovisotnaya-h7600-vilet-2400-030-01100711.html","030-01100711")</f>
        <v>030-01100711</v>
      </c>
      <c r="D17" s="9">
        <v>230800</v>
      </c>
    </row>
    <row r="18" spans="1:4" ht="75" x14ac:dyDescent="0.25">
      <c r="A18" s="7" t="s">
        <v>67</v>
      </c>
      <c r="B18" s="7" t="s">
        <v>68</v>
      </c>
      <c r="C18" s="12" t="str">
        <f>HYPERLINK("https://www.taucom.ru/catalog/kontrfors-ki-l350-030-07100701.html","030-07100701")</f>
        <v>030-07100701</v>
      </c>
      <c r="D18" s="9">
        <v>3185</v>
      </c>
    </row>
    <row r="19" spans="1:4" ht="75" x14ac:dyDescent="0.25">
      <c r="A19" s="7" t="s">
        <v>69</v>
      </c>
      <c r="B19" s="7" t="s">
        <v>70</v>
      </c>
      <c r="C19" s="12" t="str">
        <f>HYPERLINK("https://www.taucom.ru/catalog/kontrfors-ki-l400-030-07100711.html","030-07100711")</f>
        <v>030-07100711</v>
      </c>
      <c r="D19" s="9">
        <v>3640</v>
      </c>
    </row>
    <row r="20" spans="1:4" ht="75" x14ac:dyDescent="0.25">
      <c r="A20" s="7" t="s">
        <v>71</v>
      </c>
      <c r="B20" s="7" t="s">
        <v>72</v>
      </c>
      <c r="C20" s="12" t="str">
        <f>HYPERLINK("https://www.taucom.ru/catalog/kontrfors-ku-l150-030-07100703.html","030-07100703")</f>
        <v>030-07100703</v>
      </c>
      <c r="D20" s="9">
        <v>2680</v>
      </c>
    </row>
    <row r="21" spans="1:4" ht="75" x14ac:dyDescent="0.25">
      <c r="A21" s="7" t="s">
        <v>73</v>
      </c>
      <c r="B21" s="7" t="s">
        <v>74</v>
      </c>
      <c r="C21" s="12" t="str">
        <f>HYPERLINK("https://www.taucom.ru/catalog/kontrfors-ku-l350-030-07100702.html","030-07100702")</f>
        <v>030-07100702</v>
      </c>
      <c r="D21" s="9">
        <v>4640</v>
      </c>
    </row>
    <row r="22" spans="1:4" ht="75" x14ac:dyDescent="0.25">
      <c r="A22" s="7" t="s">
        <v>75</v>
      </c>
      <c r="B22" s="7" t="s">
        <v>76</v>
      </c>
      <c r="C22" s="12" t="str">
        <f>HYPERLINK("https://www.taucom.ru/catalog/kronshteyn-kontrforsa-tcm-140-48-500-030-07100611.html","030-07100611")</f>
        <v>030-07100611</v>
      </c>
      <c r="D22" s="9">
        <v>1800</v>
      </c>
    </row>
    <row r="23" spans="1:4" ht="75" x14ac:dyDescent="0.25">
      <c r="A23" s="7" t="s">
        <v>77</v>
      </c>
      <c r="B23" s="7" t="s">
        <v>78</v>
      </c>
      <c r="C23" s="12" t="str">
        <f>HYPERLINK("https://www.taucom.ru/catalog/kronshteyn-kontrforsa-tcm-140-48-400-030-07100601.html","030-07100601")</f>
        <v>030-07100601</v>
      </c>
      <c r="D23" s="9">
        <v>1620</v>
      </c>
    </row>
    <row r="24" spans="1:4" ht="75" x14ac:dyDescent="0.25">
      <c r="A24" s="7" t="s">
        <v>79</v>
      </c>
      <c r="B24" s="7" t="s">
        <v>80</v>
      </c>
      <c r="C24" s="12" t="str">
        <f>HYPERLINK("https://www.taucom.ru/catalog/homut-nepovorotnyy-zk48-1-hkn-48h48-080-06000102.html","080-06000102")</f>
        <v>080-06000102</v>
      </c>
      <c r="D24" s="9">
        <v>580</v>
      </c>
    </row>
    <row r="25" spans="1:4" ht="75" x14ac:dyDescent="0.25">
      <c r="A25" s="7" t="s">
        <v>81</v>
      </c>
      <c r="B25" s="7" t="s">
        <v>82</v>
      </c>
      <c r="C25" s="12" t="str">
        <f>HYPERLINK("https://www.taucom.ru/catalog/homut-povorotnyy-zk48-1-hkp-48h48-080-06000101.html","080-06000101")</f>
        <v>080-06000101</v>
      </c>
      <c r="D25" s="9">
        <v>580</v>
      </c>
    </row>
  </sheetData>
  <mergeCells count="2">
    <mergeCell ref="B2:D2"/>
    <mergeCell ref="B3:D3"/>
  </mergeCells>
  <phoneticPr fontId="8" type="noConversion"/>
  <hyperlinks>
    <hyperlink ref="A3" r:id="rId1" xr:uid="{24907CA4-41A6-42C4-A50E-5671DF37A911}"/>
  </hyperlinks>
  <printOptions horizontalCentered="1"/>
  <pageMargins left="3.937007874015748E-2" right="3.937007874015748E-2" top="0.15748031496062992" bottom="0.15748031496062992" header="0.31496062992125984" footer="0.31496062992125984"/>
  <pageSetup paperSize="9" fitToHeight="0" orientation="portrait"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Стандарт 1.7м</vt:lpstr>
      <vt:lpstr>Кастомизация до 2.8м</vt:lpstr>
      <vt:lpstr>Парапетные</vt:lpstr>
      <vt:lpstr>Усиленные и высокие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2025-03-09T12:42:07Z</cp:lastPrinted>
  <dcterms:created xsi:type="dcterms:W3CDTF">2024-12-23T17:12:16Z</dcterms:created>
  <dcterms:modified xsi:type="dcterms:W3CDTF">2025-03-09T12:45:11Z</dcterms:modified>
</cp:coreProperties>
</file>